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10" yWindow="-110" windowWidth="19420" windowHeight="11500"/>
  </bookViews>
  <sheets>
    <sheet name="Sheet1" sheetId="3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/>
  <c r="E26"/>
  <c r="D26"/>
  <c r="F23"/>
  <c r="F21"/>
  <c r="E25"/>
  <c r="D25"/>
  <c r="E23"/>
  <c r="D23"/>
  <c r="F20"/>
  <c r="F19"/>
  <c r="E19"/>
  <c r="E22"/>
  <c r="F22" s="1"/>
  <c r="D22"/>
  <c r="D18"/>
  <c r="E18" s="1"/>
  <c r="D17"/>
  <c r="E17" s="1"/>
  <c r="E21" s="1"/>
  <c r="H16"/>
  <c r="E16"/>
  <c r="F16" s="1"/>
  <c r="E13"/>
  <c r="F13" s="1"/>
  <c r="E12"/>
  <c r="F12" s="1"/>
  <c r="E11"/>
  <c r="F11" s="1"/>
  <c r="E10"/>
  <c r="F10" s="1"/>
  <c r="D6"/>
  <c r="E6" s="1"/>
  <c r="D9"/>
  <c r="E9" s="1"/>
  <c r="D8"/>
  <c r="A6"/>
  <c r="A9" s="1"/>
  <c r="A11" s="1"/>
  <c r="A17" s="1"/>
  <c r="A18" s="1"/>
  <c r="A20" s="1"/>
  <c r="H5"/>
  <c r="E5"/>
  <c r="F5" s="1"/>
  <c r="F25" l="1"/>
  <c r="D21"/>
  <c r="D14"/>
  <c r="E7"/>
  <c r="D7"/>
  <c r="H6"/>
  <c r="F6"/>
  <c r="F9"/>
  <c r="F8"/>
  <c r="E8"/>
  <c r="E14" s="1"/>
  <c r="F18"/>
  <c r="F17"/>
  <c r="D15" l="1"/>
  <c r="E15"/>
  <c r="J20" s="1"/>
  <c r="J11" l="1"/>
  <c r="J5"/>
  <c r="J19"/>
  <c r="J10"/>
  <c r="J13"/>
  <c r="J9"/>
  <c r="J16"/>
  <c r="J12"/>
  <c r="J6"/>
  <c r="J22"/>
  <c r="J17"/>
  <c r="J18"/>
  <c r="J8"/>
  <c r="J15" l="1"/>
  <c r="J26" s="1"/>
</calcChain>
</file>

<file path=xl/sharedStrings.xml><?xml version="1.0" encoding="utf-8"?>
<sst xmlns="http://schemas.openxmlformats.org/spreadsheetml/2006/main" count="116" uniqueCount="67">
  <si>
    <t>G S Oils Limited</t>
  </si>
  <si>
    <t>S.No.</t>
  </si>
  <si>
    <t>Name of Creditor</t>
  </si>
  <si>
    <t>Type of Creditor</t>
  </si>
  <si>
    <t>Secured or Unsecured</t>
  </si>
  <si>
    <t>State Bank of India</t>
  </si>
  <si>
    <t>Secured</t>
  </si>
  <si>
    <t>ICICI Bank</t>
  </si>
  <si>
    <t>Unsecured</t>
  </si>
  <si>
    <t>Relinquished (Yes / No)</t>
  </si>
  <si>
    <t>IDBI Bank Limited</t>
  </si>
  <si>
    <t>SBM Bank (India) Limtied</t>
  </si>
  <si>
    <t>Yes</t>
  </si>
  <si>
    <t>Not Applicable</t>
  </si>
  <si>
    <t>Nitin Omprakash Bhoot</t>
  </si>
  <si>
    <t>Smt. Kavita Om Prakash Bhoot</t>
  </si>
  <si>
    <t>Ms Anupama Vinod Kumar Vyas</t>
  </si>
  <si>
    <t>Omprakash Gokulchand Bhoot</t>
  </si>
  <si>
    <t>Assistant Commissioner of State Tax (Maharastra)</t>
  </si>
  <si>
    <t>Commerical Tax officer, Adilabad, TS</t>
  </si>
  <si>
    <t>Central Railway, Nagpur</t>
  </si>
  <si>
    <t>Jai Corp Limited</t>
  </si>
  <si>
    <t>Total</t>
  </si>
  <si>
    <t>Amount of Claim submitted
(in Rs.)</t>
  </si>
  <si>
    <t>Amount admitted
(in Rs.)</t>
  </si>
  <si>
    <t>FC</t>
  </si>
  <si>
    <t>OC</t>
  </si>
  <si>
    <t>Amount rejected
(in Rs.)</t>
  </si>
  <si>
    <t xml:space="preserve">Extent of Security </t>
  </si>
  <si>
    <t>% of stakeheld</t>
  </si>
  <si>
    <t>Note:</t>
  </si>
  <si>
    <t>(a) Survey No.89(2) admeasuring 4.06 hectares (b) Survey No.88 admeasuring 1.78 hectares and (c) Survey No.80 admeasuring 1.26 hectares                 </t>
  </si>
  <si>
    <t>The above property is also secured by SBI</t>
  </si>
  <si>
    <r>
      <t>*</t>
    </r>
    <r>
      <rPr>
        <sz val="11"/>
        <color rgb="FF222222"/>
        <rFont val="Calibri"/>
        <family val="2"/>
        <scheme val="minor"/>
      </rPr>
      <t> SBM  Bank (India) Limited and SBI Global Factors Limited have the security on the current assets of the company as per the Hypothecation agreement;</t>
    </r>
  </si>
  <si>
    <r>
      <t>#</t>
    </r>
    <r>
      <rPr>
        <sz val="11"/>
        <color rgb="FF222222"/>
        <rFont val="Calibri"/>
        <family val="2"/>
        <scheme val="minor"/>
      </rPr>
      <t> Assistant Commissioner of State Tax (Maharashtra) claims to be secured creditor based on Rainbow judgement. Their security is property at Village No.167, Dhoptala Taluka, Wani, Yavatmal, MS, as stated below: </t>
    </r>
  </si>
  <si>
    <t xml:space="preserve">SBM has second pari pasu charge.  </t>
  </si>
  <si>
    <t>*Secured</t>
  </si>
  <si>
    <t>List of Stakeholders as on 13th February,2023</t>
  </si>
  <si>
    <t>SBI Global and Can bank factors have approved the OTS and withdraw the claim during the Liquidation</t>
  </si>
  <si>
    <t>The Assistant Commissioner of Income Tax, Nizamabad</t>
  </si>
  <si>
    <t>Deputy Commissioner of Customs, Kakinada, AP</t>
  </si>
  <si>
    <t>Email id</t>
  </si>
  <si>
    <t>team4samb.sec@sbi.co.in</t>
  </si>
  <si>
    <t>sreedhar.i@icicibank.com</t>
  </si>
  <si>
    <t>k.arvind@idbi.co.in</t>
  </si>
  <si>
    <t>sohel.hakim@sbmbank.co.in</t>
  </si>
  <si>
    <t>nitinbhoot007@gmail.com</t>
  </si>
  <si>
    <t>shubhamvyas206@gmail.com</t>
  </si>
  <si>
    <t>hegu.ps@mahagst.gov.in</t>
  </si>
  <si>
    <t>ac_adbd@tgct.gov.in</t>
  </si>
  <si>
    <t>acmgoods@ngp.railnet.gov.in</t>
  </si>
  <si>
    <t>cs@jaicorpindia.com</t>
  </si>
  <si>
    <t>nizamabad.dcit1@incometax.gov.in</t>
  </si>
  <si>
    <t>kkdcustomhouse@gmail.com</t>
  </si>
  <si>
    <t>For Disclosure in IBBI List of SCC</t>
  </si>
  <si>
    <t>Total OC</t>
  </si>
  <si>
    <t>Total Secured FC</t>
  </si>
  <si>
    <t>Total UnSecured FC</t>
  </si>
  <si>
    <t>Total Secured &amp; Unsecured FC</t>
  </si>
  <si>
    <t>Total Govt Claims</t>
  </si>
  <si>
    <t>Total other than Govt Claims</t>
  </si>
  <si>
    <t>Total Claims</t>
  </si>
  <si>
    <t>No. of claims</t>
  </si>
  <si>
    <t>Claims received</t>
  </si>
  <si>
    <t>Claims admitted</t>
  </si>
  <si>
    <t>Rejected claims</t>
  </si>
  <si>
    <t>IBBI Disclosure of List of claims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</si>
</sst>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0" fillId="0" borderId="0" xfId="1" applyFont="1" applyAlignment="1">
      <alignment wrapText="1"/>
    </xf>
    <xf numFmtId="164" fontId="2" fillId="0" borderId="1" xfId="1" applyFont="1" applyBorder="1" applyAlignment="1">
      <alignment wrapText="1"/>
    </xf>
    <xf numFmtId="164" fontId="0" fillId="0" borderId="1" xfId="1" applyFont="1" applyBorder="1" applyAlignment="1">
      <alignment wrapText="1"/>
    </xf>
    <xf numFmtId="164" fontId="2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164" fontId="0" fillId="0" borderId="1" xfId="1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0" fillId="0" borderId="0" xfId="0" applyNumberFormat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/>
    <xf numFmtId="0" fontId="2" fillId="0" borderId="0" xfId="0" applyFont="1" applyAlignment="1">
      <alignment horizontal="left"/>
    </xf>
    <xf numFmtId="0" fontId="9" fillId="0" borderId="0" xfId="2"/>
    <xf numFmtId="0" fontId="0" fillId="0" borderId="0" xfId="0" applyAlignment="1"/>
    <xf numFmtId="0" fontId="9" fillId="0" borderId="0" xfId="2" applyAlignment="1"/>
    <xf numFmtId="0" fontId="9" fillId="0" borderId="0" xfId="2" applyAlignment="1" applyProtection="1"/>
    <xf numFmtId="49" fontId="9" fillId="0" borderId="0" xfId="2" applyNumberFormat="1"/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164" fontId="2" fillId="0" borderId="1" xfId="1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BC%20Assignments\Murali\GS%20Oil\Liquidation\GS%20Oil%20Claims%20Master%20File%20on%209%20Nov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aims in Liq"/>
      <sheetName val="List of claims in CIRP"/>
      <sheetName val="% of Voting share CIRP"/>
    </sheetNames>
    <sheetDataSet>
      <sheetData sheetId="0" refreshError="1">
        <row r="5">
          <cell r="N5">
            <v>757227685.07000005</v>
          </cell>
        </row>
        <row r="6">
          <cell r="N6">
            <v>738308607.29999995</v>
          </cell>
        </row>
        <row r="7">
          <cell r="N7">
            <v>535080727.55999994</v>
          </cell>
        </row>
        <row r="15">
          <cell r="N15">
            <v>527315358</v>
          </cell>
        </row>
        <row r="16">
          <cell r="N16">
            <v>944293</v>
          </cell>
        </row>
        <row r="17">
          <cell r="N17">
            <v>20451649.920000002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gu.ps@mahagst.gov.in" TargetMode="External"/><Relationship Id="rId3" Type="http://schemas.openxmlformats.org/officeDocument/2006/relationships/hyperlink" Target="mailto:sohel.hakim@sbmbank.co.in" TargetMode="External"/><Relationship Id="rId7" Type="http://schemas.openxmlformats.org/officeDocument/2006/relationships/hyperlink" Target="mailto:nitinbhoot007@gmail.com" TargetMode="External"/><Relationship Id="rId2" Type="http://schemas.openxmlformats.org/officeDocument/2006/relationships/hyperlink" Target="mailto:k.arvind@idbi.co.in" TargetMode="External"/><Relationship Id="rId1" Type="http://schemas.openxmlformats.org/officeDocument/2006/relationships/hyperlink" Target="mailto:nitinbhoot007@gmail.com" TargetMode="External"/><Relationship Id="rId6" Type="http://schemas.openxmlformats.org/officeDocument/2006/relationships/hyperlink" Target="mailto:shubhamvyas206@gmail.com" TargetMode="External"/><Relationship Id="rId11" Type="http://schemas.openxmlformats.org/officeDocument/2006/relationships/hyperlink" Target="mailto:cs@jaicorpindia.com" TargetMode="External"/><Relationship Id="rId5" Type="http://schemas.openxmlformats.org/officeDocument/2006/relationships/hyperlink" Target="mailto:nitinbhoot007@gmail.com" TargetMode="External"/><Relationship Id="rId10" Type="http://schemas.openxmlformats.org/officeDocument/2006/relationships/hyperlink" Target="mailto:kkdcustomhouse@gmail.com" TargetMode="External"/><Relationship Id="rId4" Type="http://schemas.openxmlformats.org/officeDocument/2006/relationships/hyperlink" Target="mailto:team4samb.sec@sbi.co.in" TargetMode="External"/><Relationship Id="rId9" Type="http://schemas.openxmlformats.org/officeDocument/2006/relationships/hyperlink" Target="mailto:nizamabad.dcit1@incometax.gov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A3" sqref="A3"/>
    </sheetView>
  </sheetViews>
  <sheetFormatPr defaultColWidth="9.1796875" defaultRowHeight="14.5"/>
  <cols>
    <col min="1" max="1" width="9.1796875" style="8"/>
    <col min="2" max="2" width="31.26953125" style="1" customWidth="1"/>
    <col min="3" max="3" width="5.36328125" style="1" customWidth="1"/>
    <col min="4" max="4" width="18.26953125" style="11" customWidth="1"/>
    <col min="5" max="5" width="19.1796875" style="11" customWidth="1"/>
    <col min="6" max="6" width="14.26953125" style="11" customWidth="1"/>
    <col min="7" max="7" width="10.36328125" style="18" customWidth="1"/>
    <col min="8" max="8" width="15.81640625" style="18" customWidth="1"/>
    <col min="9" max="9" width="15.1796875" style="1" customWidth="1"/>
    <col min="10" max="10" width="12.26953125" style="21" customWidth="1"/>
    <col min="11" max="11" width="13.08984375" style="31" customWidth="1"/>
    <col min="12" max="16384" width="9.1796875" style="1"/>
  </cols>
  <sheetData>
    <row r="1" spans="1:11" ht="23.5">
      <c r="A1" s="16" t="s">
        <v>0</v>
      </c>
    </row>
    <row r="2" spans="1:11" ht="23.5">
      <c r="A2" s="16" t="s">
        <v>37</v>
      </c>
    </row>
    <row r="3" spans="1:11" ht="72.5">
      <c r="A3" s="36" t="s">
        <v>54</v>
      </c>
    </row>
    <row r="4" spans="1:11" ht="58">
      <c r="A4" s="9" t="s">
        <v>1</v>
      </c>
      <c r="B4" s="10" t="s">
        <v>2</v>
      </c>
      <c r="C4" s="10" t="s">
        <v>3</v>
      </c>
      <c r="D4" s="12" t="s">
        <v>23</v>
      </c>
      <c r="E4" s="12" t="s">
        <v>24</v>
      </c>
      <c r="F4" s="12" t="s">
        <v>27</v>
      </c>
      <c r="G4" s="19" t="s">
        <v>4</v>
      </c>
      <c r="H4" s="19" t="s">
        <v>28</v>
      </c>
      <c r="I4" s="10" t="s">
        <v>9</v>
      </c>
      <c r="J4" s="22" t="s">
        <v>29</v>
      </c>
      <c r="K4" s="31" t="s">
        <v>41</v>
      </c>
    </row>
    <row r="5" spans="1:11">
      <c r="A5" s="7">
        <v>1</v>
      </c>
      <c r="B5" s="2" t="s">
        <v>5</v>
      </c>
      <c r="C5" s="2" t="s">
        <v>25</v>
      </c>
      <c r="D5" s="3">
        <v>7834955842.8999996</v>
      </c>
      <c r="E5" s="13">
        <f t="shared" ref="E5:E18" si="0">D5</f>
        <v>7834955842.8999996</v>
      </c>
      <c r="F5" s="17">
        <f t="shared" ref="F5:F18" si="1">D5-E5</f>
        <v>0</v>
      </c>
      <c r="G5" s="20" t="s">
        <v>6</v>
      </c>
      <c r="H5" s="24">
        <f>D5</f>
        <v>7834955842.8999996</v>
      </c>
      <c r="I5" s="2" t="s">
        <v>12</v>
      </c>
      <c r="J5" s="23">
        <f>E5/E26*100</f>
        <v>52.423168932881872</v>
      </c>
      <c r="K5" s="32" t="s">
        <v>42</v>
      </c>
    </row>
    <row r="6" spans="1:11">
      <c r="A6" s="7">
        <f>+A5+1</f>
        <v>2</v>
      </c>
      <c r="B6" s="2" t="s">
        <v>11</v>
      </c>
      <c r="C6" s="2" t="s">
        <v>25</v>
      </c>
      <c r="D6" s="13">
        <f>'[1]Claims in Liq'!$N$7</f>
        <v>535080727.55999994</v>
      </c>
      <c r="E6" s="13">
        <f>D6</f>
        <v>535080727.55999994</v>
      </c>
      <c r="F6" s="17">
        <f>D6-E6</f>
        <v>0</v>
      </c>
      <c r="G6" s="20" t="s">
        <v>36</v>
      </c>
      <c r="H6" s="24">
        <f>D6</f>
        <v>535080727.55999994</v>
      </c>
      <c r="I6" s="2" t="s">
        <v>12</v>
      </c>
      <c r="J6" s="23">
        <f>E6/E26*100</f>
        <v>3.5801895934137988</v>
      </c>
      <c r="K6" s="33" t="s">
        <v>45</v>
      </c>
    </row>
    <row r="7" spans="1:11">
      <c r="A7" s="7"/>
      <c r="B7" s="15" t="s">
        <v>56</v>
      </c>
      <c r="C7" s="15"/>
      <c r="D7" s="14">
        <f>+D5+D6</f>
        <v>8370036570.4599991</v>
      </c>
      <c r="E7" s="14">
        <f>+E5+E6</f>
        <v>8370036570.4599991</v>
      </c>
      <c r="F7" s="14"/>
      <c r="G7" s="41"/>
      <c r="H7" s="41"/>
      <c r="I7" s="15"/>
      <c r="J7" s="42"/>
    </row>
    <row r="8" spans="1:11">
      <c r="A8" s="7">
        <v>3</v>
      </c>
      <c r="B8" s="2" t="s">
        <v>7</v>
      </c>
      <c r="C8" s="2" t="s">
        <v>25</v>
      </c>
      <c r="D8" s="3">
        <f>'[1]Claims in Liq'!$N$5</f>
        <v>757227685.07000005</v>
      </c>
      <c r="E8" s="13">
        <f t="shared" ref="E8:E13" si="2">D8</f>
        <v>757227685.07000005</v>
      </c>
      <c r="F8" s="17">
        <f t="shared" ref="F8:F13" si="3">D8-E8</f>
        <v>0</v>
      </c>
      <c r="G8" s="20" t="s">
        <v>8</v>
      </c>
      <c r="H8" s="20" t="s">
        <v>13</v>
      </c>
      <c r="I8" s="2" t="s">
        <v>13</v>
      </c>
      <c r="J8" s="23">
        <f>E8/E26*100</f>
        <v>5.066560125039155</v>
      </c>
      <c r="K8" s="33" t="s">
        <v>43</v>
      </c>
    </row>
    <row r="9" spans="1:11">
      <c r="A9" s="7">
        <f t="shared" ref="A9:A20" si="4">+A8+1</f>
        <v>4</v>
      </c>
      <c r="B9" s="2" t="s">
        <v>10</v>
      </c>
      <c r="C9" s="2" t="s">
        <v>25</v>
      </c>
      <c r="D9" s="13">
        <f>'[1]Claims in Liq'!$N$6</f>
        <v>738308607.29999995</v>
      </c>
      <c r="E9" s="13">
        <f t="shared" si="2"/>
        <v>738308607.29999995</v>
      </c>
      <c r="F9" s="17">
        <f t="shared" si="3"/>
        <v>0</v>
      </c>
      <c r="G9" s="20" t="s">
        <v>8</v>
      </c>
      <c r="H9" s="20" t="s">
        <v>13</v>
      </c>
      <c r="I9" s="2" t="s">
        <v>13</v>
      </c>
      <c r="J9" s="23">
        <f>E9/E26*100</f>
        <v>4.9399738328024476</v>
      </c>
      <c r="K9" s="33" t="s">
        <v>44</v>
      </c>
    </row>
    <row r="10" spans="1:11">
      <c r="A10" s="7">
        <v>5</v>
      </c>
      <c r="B10" s="2" t="s">
        <v>14</v>
      </c>
      <c r="C10" s="2" t="s">
        <v>25</v>
      </c>
      <c r="D10" s="13">
        <v>13279896</v>
      </c>
      <c r="E10" s="13">
        <f t="shared" si="2"/>
        <v>13279896</v>
      </c>
      <c r="F10" s="17">
        <f t="shared" si="3"/>
        <v>0</v>
      </c>
      <c r="G10" s="20" t="s">
        <v>8</v>
      </c>
      <c r="H10" s="20" t="s">
        <v>13</v>
      </c>
      <c r="I10" s="2" t="s">
        <v>13</v>
      </c>
      <c r="J10" s="23">
        <f>E10/E26*100</f>
        <v>8.8854901722256935E-2</v>
      </c>
      <c r="K10" s="33" t="s">
        <v>46</v>
      </c>
    </row>
    <row r="11" spans="1:11">
      <c r="A11" s="7">
        <f t="shared" si="4"/>
        <v>6</v>
      </c>
      <c r="B11" s="4" t="s">
        <v>15</v>
      </c>
      <c r="C11" s="2" t="s">
        <v>25</v>
      </c>
      <c r="D11" s="13">
        <v>7899756.5300000003</v>
      </c>
      <c r="E11" s="13">
        <f t="shared" si="2"/>
        <v>7899756.5300000003</v>
      </c>
      <c r="F11" s="17">
        <f t="shared" si="3"/>
        <v>0</v>
      </c>
      <c r="G11" s="20" t="s">
        <v>8</v>
      </c>
      <c r="H11" s="20" t="s">
        <v>13</v>
      </c>
      <c r="I11" s="2" t="s">
        <v>13</v>
      </c>
      <c r="J11" s="23">
        <f>E11/E26*100</f>
        <v>5.2856746024434791E-2</v>
      </c>
      <c r="K11" s="33" t="s">
        <v>46</v>
      </c>
    </row>
    <row r="12" spans="1:11">
      <c r="A12" s="7">
        <v>7</v>
      </c>
      <c r="B12" s="4" t="s">
        <v>16</v>
      </c>
      <c r="C12" s="2" t="s">
        <v>25</v>
      </c>
      <c r="D12" s="13">
        <v>2917000</v>
      </c>
      <c r="E12" s="13">
        <f t="shared" si="2"/>
        <v>2917000</v>
      </c>
      <c r="F12" s="17">
        <f t="shared" si="3"/>
        <v>0</v>
      </c>
      <c r="G12" s="20" t="s">
        <v>8</v>
      </c>
      <c r="H12" s="20" t="s">
        <v>13</v>
      </c>
      <c r="I12" s="2" t="s">
        <v>13</v>
      </c>
      <c r="J12" s="23">
        <f>E12/E26*100</f>
        <v>1.9517453173113968E-2</v>
      </c>
      <c r="K12" s="32" t="s">
        <v>47</v>
      </c>
    </row>
    <row r="13" spans="1:11">
      <c r="A13" s="7">
        <v>8</v>
      </c>
      <c r="B13" s="4" t="s">
        <v>17</v>
      </c>
      <c r="C13" s="2" t="s">
        <v>25</v>
      </c>
      <c r="D13" s="13">
        <v>1006660</v>
      </c>
      <c r="E13" s="13">
        <f t="shared" si="2"/>
        <v>1006660</v>
      </c>
      <c r="F13" s="17">
        <f t="shared" si="3"/>
        <v>0</v>
      </c>
      <c r="G13" s="20" t="s">
        <v>8</v>
      </c>
      <c r="H13" s="20" t="s">
        <v>13</v>
      </c>
      <c r="I13" s="2" t="s">
        <v>13</v>
      </c>
      <c r="J13" s="23">
        <f>E13/E26*100</f>
        <v>6.7354951701223548E-3</v>
      </c>
      <c r="K13" s="33" t="s">
        <v>46</v>
      </c>
    </row>
    <row r="14" spans="1:11">
      <c r="A14" s="7"/>
      <c r="B14" s="15" t="s">
        <v>57</v>
      </c>
      <c r="C14" s="2"/>
      <c r="D14" s="12">
        <f>SUM(D8:D13)</f>
        <v>1520639604.8999999</v>
      </c>
      <c r="E14" s="12">
        <f>SUM(E8:E13)</f>
        <v>1520639604.8999999</v>
      </c>
      <c r="F14" s="17"/>
      <c r="G14" s="20"/>
      <c r="H14" s="37"/>
      <c r="I14" s="2"/>
      <c r="J14" s="23"/>
      <c r="K14" s="33"/>
    </row>
    <row r="15" spans="1:11">
      <c r="A15" s="7"/>
      <c r="B15" s="38" t="s">
        <v>58</v>
      </c>
      <c r="C15" s="10"/>
      <c r="D15" s="12">
        <f>+D7+D14</f>
        <v>9890676175.3599987</v>
      </c>
      <c r="E15" s="12">
        <f>+E7+E14</f>
        <v>9890676175.3599987</v>
      </c>
      <c r="F15" s="39"/>
      <c r="G15" s="19"/>
      <c r="H15" s="40"/>
      <c r="I15" s="10"/>
      <c r="J15" s="12">
        <f>SUM(J5:J13)</f>
        <v>66.177857080227184</v>
      </c>
      <c r="K15" s="33"/>
    </row>
    <row r="16" spans="1:11" ht="29">
      <c r="A16" s="7">
        <v>9</v>
      </c>
      <c r="B16" s="6" t="s">
        <v>18</v>
      </c>
      <c r="C16" s="2" t="s">
        <v>26</v>
      </c>
      <c r="D16" s="13">
        <v>946468494</v>
      </c>
      <c r="E16" s="13">
        <f t="shared" si="0"/>
        <v>946468494</v>
      </c>
      <c r="F16" s="17">
        <f t="shared" si="1"/>
        <v>0</v>
      </c>
      <c r="G16" s="20" t="s">
        <v>8</v>
      </c>
      <c r="H16" s="28">
        <f>+D16</f>
        <v>946468494</v>
      </c>
      <c r="I16" s="20" t="s">
        <v>12</v>
      </c>
      <c r="J16" s="23">
        <f>E16/E26*100</f>
        <v>6.3327578030417202</v>
      </c>
      <c r="K16" s="34" t="s">
        <v>48</v>
      </c>
    </row>
    <row r="17" spans="1:11">
      <c r="A17" s="7">
        <f t="shared" si="4"/>
        <v>10</v>
      </c>
      <c r="B17" s="5" t="s">
        <v>19</v>
      </c>
      <c r="C17" s="2" t="s">
        <v>26</v>
      </c>
      <c r="D17" s="13">
        <f>'[1]Claims in Liq'!$N$15</f>
        <v>527315358</v>
      </c>
      <c r="E17" s="13">
        <f t="shared" si="0"/>
        <v>527315358</v>
      </c>
      <c r="F17" s="17">
        <f t="shared" si="1"/>
        <v>0</v>
      </c>
      <c r="G17" s="20" t="s">
        <v>8</v>
      </c>
      <c r="H17" s="20" t="s">
        <v>13</v>
      </c>
      <c r="I17" s="20" t="s">
        <v>12</v>
      </c>
      <c r="J17" s="23">
        <f>E17/E26*100</f>
        <v>3.5282320216759784</v>
      </c>
      <c r="K17" s="31" t="s">
        <v>49</v>
      </c>
    </row>
    <row r="18" spans="1:11">
      <c r="A18" s="7">
        <f t="shared" si="4"/>
        <v>11</v>
      </c>
      <c r="B18" s="5" t="s">
        <v>20</v>
      </c>
      <c r="C18" s="2" t="s">
        <v>26</v>
      </c>
      <c r="D18" s="13">
        <f>'[1]Claims in Liq'!$N$16</f>
        <v>944293</v>
      </c>
      <c r="E18" s="13">
        <f t="shared" si="0"/>
        <v>944293</v>
      </c>
      <c r="F18" s="17">
        <f t="shared" si="1"/>
        <v>0</v>
      </c>
      <c r="G18" s="20" t="s">
        <v>8</v>
      </c>
      <c r="H18" s="20" t="s">
        <v>13</v>
      </c>
      <c r="I18" s="2" t="s">
        <v>13</v>
      </c>
      <c r="J18" s="23">
        <f>E18/E26*100</f>
        <v>6.3182017172435058E-3</v>
      </c>
      <c r="K18" s="31" t="s">
        <v>50</v>
      </c>
    </row>
    <row r="19" spans="1:11" ht="29">
      <c r="A19" s="7">
        <v>12</v>
      </c>
      <c r="B19" s="6" t="s">
        <v>39</v>
      </c>
      <c r="C19" s="2" t="s">
        <v>26</v>
      </c>
      <c r="D19" s="13">
        <v>4197783233</v>
      </c>
      <c r="E19" s="13">
        <f>+D19-(639441582)</f>
        <v>3558341651</v>
      </c>
      <c r="F19" s="17">
        <f>+D19-E19</f>
        <v>639441582</v>
      </c>
      <c r="G19" s="20" t="s">
        <v>8</v>
      </c>
      <c r="H19" s="20" t="s">
        <v>13</v>
      </c>
      <c r="I19" s="2" t="s">
        <v>13</v>
      </c>
      <c r="J19" s="23">
        <f>E19/E26*100</f>
        <v>23.808627544509271</v>
      </c>
      <c r="K19" s="30" t="s">
        <v>52</v>
      </c>
    </row>
    <row r="20" spans="1:11" ht="29">
      <c r="A20" s="7">
        <f t="shared" si="4"/>
        <v>13</v>
      </c>
      <c r="B20" s="6" t="s">
        <v>40</v>
      </c>
      <c r="C20" s="2" t="s">
        <v>26</v>
      </c>
      <c r="D20" s="13">
        <v>1399912</v>
      </c>
      <c r="E20" s="13">
        <v>1399912</v>
      </c>
      <c r="F20" s="17">
        <f>+D20-E20</f>
        <v>0</v>
      </c>
      <c r="G20" s="20"/>
      <c r="H20" s="20"/>
      <c r="I20" s="2"/>
      <c r="J20" s="23">
        <f>E20/E26*100</f>
        <v>9.3667181715736455E-3</v>
      </c>
      <c r="K20" s="30" t="s">
        <v>53</v>
      </c>
    </row>
    <row r="21" spans="1:11">
      <c r="A21" s="7"/>
      <c r="B21" s="35" t="s">
        <v>59</v>
      </c>
      <c r="C21" s="10"/>
      <c r="D21" s="12">
        <f>SUM(D16:D20)</f>
        <v>5673911290</v>
      </c>
      <c r="E21" s="12">
        <f>SUM(E16:E20)</f>
        <v>5034469708</v>
      </c>
      <c r="F21" s="12">
        <f>SUM(F16:F20)</f>
        <v>639441582</v>
      </c>
      <c r="G21" s="20"/>
      <c r="H21" s="20"/>
      <c r="I21" s="2"/>
      <c r="J21" s="23"/>
      <c r="K21" s="30"/>
    </row>
    <row r="22" spans="1:11">
      <c r="A22" s="7">
        <v>14</v>
      </c>
      <c r="B22" s="6" t="s">
        <v>21</v>
      </c>
      <c r="C22" s="2" t="s">
        <v>26</v>
      </c>
      <c r="D22" s="13">
        <f>'[1]Claims in Liq'!$N$17</f>
        <v>20451649.920000002</v>
      </c>
      <c r="E22" s="13">
        <f>D22</f>
        <v>20451649.920000002</v>
      </c>
      <c r="F22" s="17">
        <f>D22-E22</f>
        <v>0</v>
      </c>
      <c r="G22" s="20" t="s">
        <v>8</v>
      </c>
      <c r="H22" s="20" t="s">
        <v>13</v>
      </c>
      <c r="I22" s="2" t="s">
        <v>13</v>
      </c>
      <c r="J22" s="23">
        <f>E22/E26*100</f>
        <v>0.13684063065701751</v>
      </c>
      <c r="K22" s="34" t="s">
        <v>51</v>
      </c>
    </row>
    <row r="23" spans="1:11">
      <c r="A23" s="7"/>
      <c r="B23" s="35" t="s">
        <v>60</v>
      </c>
      <c r="C23" s="2"/>
      <c r="D23" s="12">
        <f>+D22</f>
        <v>20451649.920000002</v>
      </c>
      <c r="E23" s="12">
        <f>+E22</f>
        <v>20451649.920000002</v>
      </c>
      <c r="F23" s="12">
        <f>+F22</f>
        <v>0</v>
      </c>
      <c r="G23" s="20"/>
      <c r="H23" s="20"/>
      <c r="I23" s="2"/>
      <c r="J23" s="23"/>
      <c r="K23" s="34"/>
    </row>
    <row r="24" spans="1:11">
      <c r="A24" s="7"/>
      <c r="B24" s="6"/>
      <c r="C24" s="2"/>
      <c r="D24" s="13"/>
      <c r="E24" s="13"/>
      <c r="F24" s="17"/>
      <c r="G24" s="20"/>
      <c r="H24" s="20"/>
      <c r="I24" s="2"/>
      <c r="J24" s="23"/>
      <c r="K24" s="30"/>
    </row>
    <row r="25" spans="1:11">
      <c r="A25" s="7"/>
      <c r="B25" s="38" t="s">
        <v>55</v>
      </c>
      <c r="C25" s="10"/>
      <c r="D25" s="12">
        <f>+D21+D23</f>
        <v>5694362939.9200001</v>
      </c>
      <c r="E25" s="12">
        <f>+E21+E23</f>
        <v>5054921357.9200001</v>
      </c>
      <c r="F25" s="12">
        <f>+F21+F23</f>
        <v>639441582</v>
      </c>
      <c r="G25" s="19"/>
      <c r="H25" s="19"/>
      <c r="I25" s="10"/>
      <c r="J25" s="22"/>
      <c r="K25" s="30"/>
    </row>
    <row r="26" spans="1:11">
      <c r="A26" s="7"/>
      <c r="B26" s="10" t="s">
        <v>61</v>
      </c>
      <c r="C26" s="10" t="s">
        <v>22</v>
      </c>
      <c r="D26" s="12">
        <f>+D7+D14+D21+D23</f>
        <v>15585039115.279999</v>
      </c>
      <c r="E26" s="12">
        <f>+E7+E14+E21+E23</f>
        <v>14945597533.279999</v>
      </c>
      <c r="F26" s="12">
        <f>+F7+F14+F21+F23</f>
        <v>639441582</v>
      </c>
      <c r="G26" s="20"/>
      <c r="H26" s="20"/>
      <c r="I26" s="10"/>
      <c r="J26" s="12">
        <f>SUM(J5:J20)</f>
        <v>166.04101644957018</v>
      </c>
    </row>
    <row r="27" spans="1:11">
      <c r="E27" s="14"/>
      <c r="I27" s="15"/>
    </row>
    <row r="28" spans="1:11">
      <c r="A28" s="25" t="s">
        <v>30</v>
      </c>
    </row>
    <row r="29" spans="1:11">
      <c r="A29" s="25" t="s">
        <v>33</v>
      </c>
    </row>
    <row r="30" spans="1:11">
      <c r="A30" s="26" t="s">
        <v>35</v>
      </c>
    </row>
    <row r="31" spans="1:11">
      <c r="A31" s="43" t="s">
        <v>34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6">
      <c r="A33" s="27" t="s">
        <v>31</v>
      </c>
    </row>
    <row r="34" spans="1:6">
      <c r="A34" s="25" t="s">
        <v>32</v>
      </c>
    </row>
    <row r="35" spans="1:6">
      <c r="A35" s="25"/>
    </row>
    <row r="36" spans="1:6">
      <c r="A36" s="29" t="s">
        <v>38</v>
      </c>
    </row>
    <row r="39" spans="1:6" ht="58">
      <c r="A39" s="36" t="s">
        <v>66</v>
      </c>
    </row>
    <row r="41" spans="1:6" ht="58">
      <c r="C41" s="1" t="s">
        <v>62</v>
      </c>
      <c r="D41" s="11" t="s">
        <v>63</v>
      </c>
      <c r="E41" s="11" t="s">
        <v>64</v>
      </c>
      <c r="F41" s="11" t="s">
        <v>65</v>
      </c>
    </row>
    <row r="42" spans="1:6">
      <c r="B42" s="15" t="s">
        <v>56</v>
      </c>
      <c r="C42" s="1">
        <v>2</v>
      </c>
      <c r="D42" s="11">
        <v>8370036570.46</v>
      </c>
      <c r="E42" s="11">
        <v>8370036570.4599991</v>
      </c>
    </row>
    <row r="43" spans="1:6">
      <c r="B43" s="15" t="s">
        <v>57</v>
      </c>
      <c r="C43" s="1">
        <v>6</v>
      </c>
      <c r="D43" s="11">
        <v>1520639604.9000001</v>
      </c>
      <c r="E43" s="11">
        <v>1520639604.8999999</v>
      </c>
    </row>
    <row r="44" spans="1:6">
      <c r="B44" s="35" t="s">
        <v>59</v>
      </c>
      <c r="C44" s="1">
        <v>5</v>
      </c>
      <c r="D44" s="11">
        <v>5673911290</v>
      </c>
      <c r="E44" s="11">
        <v>5034469708</v>
      </c>
      <c r="F44" s="11">
        <v>639441582</v>
      </c>
    </row>
    <row r="45" spans="1:6">
      <c r="B45" s="35" t="s">
        <v>60</v>
      </c>
      <c r="C45" s="1">
        <v>1</v>
      </c>
      <c r="D45" s="11">
        <v>20451649.920000002</v>
      </c>
      <c r="E45" s="11">
        <v>20451649.920000002</v>
      </c>
      <c r="F45" s="11">
        <v>0</v>
      </c>
    </row>
  </sheetData>
  <mergeCells count="1">
    <mergeCell ref="A31:J32"/>
  </mergeCells>
  <hyperlinks>
    <hyperlink ref="K10" r:id="rId1"/>
    <hyperlink ref="K9" r:id="rId2"/>
    <hyperlink ref="K6" r:id="rId3"/>
    <hyperlink ref="K5" r:id="rId4"/>
    <hyperlink ref="K11" r:id="rId5"/>
    <hyperlink ref="K12" r:id="rId6"/>
    <hyperlink ref="K13" r:id="rId7"/>
    <hyperlink ref="K16" r:id="rId8"/>
    <hyperlink ref="K19" r:id="rId9"/>
    <hyperlink ref="K20" r:id="rId10"/>
    <hyperlink ref="K22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Manohar T</dc:creator>
  <cp:lastModifiedBy>Murali Gonugunta</cp:lastModifiedBy>
  <cp:lastPrinted>2023-01-30T12:59:16Z</cp:lastPrinted>
  <dcterms:created xsi:type="dcterms:W3CDTF">2015-06-05T18:17:20Z</dcterms:created>
  <dcterms:modified xsi:type="dcterms:W3CDTF">2024-10-08T20:59:11Z</dcterms:modified>
</cp:coreProperties>
</file>